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До 35 кВ" sheetId="1" r:id="rId1"/>
  </sheets>
  <externalReferences>
    <externalReference r:id="rId2"/>
  </externalReferences>
  <definedNames>
    <definedName name="ТП_РП_6_10_кВ">[1]Ф4_доп!$C$107:$C$164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3" i="1"/>
  <c r="F63"/>
  <c r="K62"/>
  <c r="F62"/>
  <c r="K61"/>
  <c r="K60"/>
  <c r="K59"/>
  <c r="F59"/>
  <c r="F58"/>
  <c r="F57"/>
  <c r="K56"/>
  <c r="F55"/>
  <c r="K54"/>
  <c r="F54"/>
  <c r="K53"/>
  <c r="F53"/>
  <c r="K52"/>
  <c r="I52"/>
  <c r="F52"/>
  <c r="K51"/>
  <c r="F51"/>
  <c r="K50"/>
  <c r="F50"/>
  <c r="K49"/>
  <c r="F49"/>
  <c r="K48"/>
  <c r="F48"/>
  <c r="K45"/>
  <c r="K44"/>
  <c r="F44"/>
  <c r="K43"/>
  <c r="F43"/>
  <c r="F42"/>
  <c r="F41"/>
  <c r="F40"/>
  <c r="K39"/>
  <c r="F39"/>
  <c r="K38"/>
  <c r="F38"/>
  <c r="K37"/>
  <c r="F37"/>
  <c r="F36"/>
  <c r="F35"/>
</calcChain>
</file>

<file path=xl/sharedStrings.xml><?xml version="1.0" encoding="utf-8"?>
<sst xmlns="http://schemas.openxmlformats.org/spreadsheetml/2006/main" count="401" uniqueCount="189">
  <si>
    <t>1х0,4</t>
  </si>
  <si>
    <t>Т.У., № и дата</t>
  </si>
  <si>
    <t>Максимальная мощность, МВт</t>
  </si>
  <si>
    <t>Наим. Заявителя</t>
  </si>
  <si>
    <t>АРБ, № и дата</t>
  </si>
  <si>
    <t>Наим. Потребителя</t>
  </si>
  <si>
    <t>№ яч.</t>
  </si>
  <si>
    <t>Текущий резерв с учетом заключенных договоров на ТП, МВт</t>
  </si>
  <si>
    <t>Текущий резерв мощности с учетом присоединенных потребителей, МВт</t>
  </si>
  <si>
    <t>Информация по заявителям</t>
  </si>
  <si>
    <t>Информация по потребителям</t>
  </si>
  <si>
    <t>Предельно допустимая нагрузка, МВт</t>
  </si>
  <si>
    <t>Установленная мощность трансформаторов Sуст. с указанием их количества, шт/ МВА</t>
  </si>
  <si>
    <t>Напряжение ЦП</t>
  </si>
  <si>
    <t>Наименование центра питания (ЦП)</t>
  </si>
  <si>
    <t>Наименование муниципального образования</t>
  </si>
  <si>
    <t>№ п/п</t>
  </si>
  <si>
    <t>ООО "ИВЭЛС"</t>
  </si>
  <si>
    <t>ТП-564</t>
  </si>
  <si>
    <t>ТП-663</t>
  </si>
  <si>
    <t>ТП-930</t>
  </si>
  <si>
    <t>ТП-144</t>
  </si>
  <si>
    <t>ООО "ИВЭЛС" г. Иваново, ул. Суздальская, д. 16А</t>
  </si>
  <si>
    <t>ООО "ИВЭЛС" г. Иваново, 23-я линия</t>
  </si>
  <si>
    <t>2х0,4</t>
  </si>
  <si>
    <t>2х0,63</t>
  </si>
  <si>
    <t>ООО "Ивановоглавснаб"</t>
  </si>
  <si>
    <t>ООО "Снабсервис"</t>
  </si>
  <si>
    <t>б/н от 01.01.2018</t>
  </si>
  <si>
    <t>-</t>
  </si>
  <si>
    <t>выводы 0,4кв Т1</t>
  </si>
  <si>
    <t>выводы 0,4кВ Т1, Т2</t>
  </si>
  <si>
    <t>ООО "ИВЭЛС" Ивановский р-он, д. Игнатово, ул. Аэропортовская</t>
  </si>
  <si>
    <t>КТП № 990</t>
  </si>
  <si>
    <t>1х0,25</t>
  </si>
  <si>
    <t>ООО "Альтаир-2"</t>
  </si>
  <si>
    <t>ООО "ИВЭЛС" г. Иваново, пер. Конспиративный, д.14</t>
  </si>
  <si>
    <t>ТП-666</t>
  </si>
  <si>
    <t>ООО "ИвановоОстИнвест"</t>
  </si>
  <si>
    <t>2КТПНУ ЖК "Огни Москвы" ООО"ИОИ"</t>
  </si>
  <si>
    <t>2х1</t>
  </si>
  <si>
    <t>ТП "Аристократ"</t>
  </si>
  <si>
    <t>б/н от 01.12.2017</t>
  </si>
  <si>
    <t>ВРУ-1, ВРУ-2, ВРУ-3 Жилого дома "Аристократ" 1 очередь</t>
  </si>
  <si>
    <t>ООО "ИВЭЛС" г. Вичуга, ул. Ленинградская, д. 105</t>
  </si>
  <si>
    <t>ТП №1</t>
  </si>
  <si>
    <t>2х1,8+3х1,6+2х0,025</t>
  </si>
  <si>
    <t>ТП №2</t>
  </si>
  <si>
    <t>ТП №4</t>
  </si>
  <si>
    <t>ТП №5</t>
  </si>
  <si>
    <t>3х1</t>
  </si>
  <si>
    <t>6х1</t>
  </si>
  <si>
    <t>2х1,6+2х1+2х0,025</t>
  </si>
  <si>
    <t>ООО "ИВЭЛС" г. Шуя, ул. 1-я Нагорная, д. 4</t>
  </si>
  <si>
    <t>4х1+1х0,63+1х0,32</t>
  </si>
  <si>
    <t>1х1</t>
  </si>
  <si>
    <t>б/н от 01.06.2018</t>
  </si>
  <si>
    <t>б/н от 29.12.2017</t>
  </si>
  <si>
    <t>ТП №3</t>
  </si>
  <si>
    <t>№46/2019 от 12.12.2019</t>
  </si>
  <si>
    <t>ООО "ИВЭЛС" Ивановский р-он, 15 км автодороги, р-он дю Малинки</t>
  </si>
  <si>
    <t>ТП №739</t>
  </si>
  <si>
    <t>ООО "ИВЭЛС" г. Иваново, ул. Ташкентская, д. 110</t>
  </si>
  <si>
    <t>ООО "ИВЭЛС" Ивановская обл., Ивановский р-он, с. Ново-Талицы</t>
  </si>
  <si>
    <t>КТП-2</t>
  </si>
  <si>
    <t>КТП-3</t>
  </si>
  <si>
    <t>ООО "ИВЭЛС" г. Иваново, ул. Станкостроителей, д.7</t>
  </si>
  <si>
    <t>ООО "ИВЭЛС" г. Иваново, ул. Окуловой, д. 61</t>
  </si>
  <si>
    <t>ООО "ИВЭЛС" Ивановский р-он, д. Кочедыково</t>
  </si>
  <si>
    <t>ООО "ИВЭЛС" г. Иваново, ул. Кузнецова, во дворе д. 8</t>
  </si>
  <si>
    <t xml:space="preserve">КТП-К3 </t>
  </si>
  <si>
    <t>ООО "ИВЭЛС" г. Иваново, ул. Типографская, д. 6</t>
  </si>
  <si>
    <t>ТП-27</t>
  </si>
  <si>
    <t>ООО "ИВЭЛС" г. Иваново, ул. Смирнова, д. 46</t>
  </si>
  <si>
    <t>ТП-1048</t>
  </si>
  <si>
    <t>ООО "ИВЭЛС" г. Иваново, ул. Красной Армии, д.2</t>
  </si>
  <si>
    <t>ТП-956</t>
  </si>
  <si>
    <t>ООО "МАТ и ПОЛ", ООО "Втор Снаб", ООО "ЭТАЛОН ПЛАСТ"</t>
  </si>
  <si>
    <t>ООО "Ивановская областная типография"</t>
  </si>
  <si>
    <t>ООО "ИнвестХолл"</t>
  </si>
  <si>
    <t>РУ-0,4кВ/ ВРУ-0,4кВ</t>
  </si>
  <si>
    <t>ООО "Сервис" (в т.ч. ЗАО "Инфрадиалог") 
ООО "ТЕКСПРОМ"
МУП "ОКиТС" 
ООО "АРМОС-БЛОК"
Перевозчиков А.С.</t>
  </si>
  <si>
    <t>ООО "МАТиПОЛ" 
ООО "Лессор"</t>
  </si>
  <si>
    <t>ИП Буреев С.Б.
Кутинова Н.П.
Степанян А.Х.
Население д.Малинки</t>
  </si>
  <si>
    <t>№40/2019 от 1.11.2019
№39/2019 от 01.11.2019</t>
  </si>
  <si>
    <t>МКД, г. Иваново, ул. Ташкентская, д. 110</t>
  </si>
  <si>
    <t>ВРУ-0,4кВ</t>
  </si>
  <si>
    <t>КТП 6/0,4</t>
  </si>
  <si>
    <t>1х0,315+1х0,25</t>
  </si>
  <si>
    <t>30/209 от 01.08.2019
31/209 от 01.08.2019
32/209 от 01.08.2019
33/209 от 01.08.2019</t>
  </si>
  <si>
    <t>ТП Альфа-3</t>
  </si>
  <si>
    <t>АО "Ивановоискож"
ФГУП ИвНИИПИК ФСБ России
ОАО "Газпром газораспределение Иваново"
ООО "Останкино-Иваново"
Алексеев С.И.
гр. Прокопов
Шакир Мохаммад
ИП Смирнова М.А.</t>
  </si>
  <si>
    <t>ТП №1059</t>
  </si>
  <si>
    <t>ООО "Автокомплекс"</t>
  </si>
  <si>
    <t>Население, ул.Кузнецова, д.8</t>
  </si>
  <si>
    <t>СНТ "Витязь-90"
ООО "Славия"
Кузнецов С.Н. (скважина)
Население поселка Изумруд
ТСН "Изумрудный" (уличное освещение)</t>
  </si>
  <si>
    <t>КТП №939 (КТП-1)</t>
  </si>
  <si>
    <t xml:space="preserve">РУ-0,4 кВ КТП 6/0,4 кВ </t>
  </si>
  <si>
    <t xml:space="preserve">РУ-0,4 кВ </t>
  </si>
  <si>
    <t>РУ-6 кВ</t>
  </si>
  <si>
    <t>РУ-0,4 кВ</t>
  </si>
  <si>
    <t>ИП Копнышев С.Б.
ООО "Арка"
ООО "Сувениры"
Щербаков А.Г.
Лазарева Т.Б.
ООО "ТФ "Мысль"
ИООО "Клуб деловая женщина"</t>
  </si>
  <si>
    <t>ООО "ИВЭЛС" г.Иваново, ул.Громобоя, д.1</t>
  </si>
  <si>
    <t>ТП-1</t>
  </si>
  <si>
    <t>4х1+2х0,63</t>
  </si>
  <si>
    <t>ООО "Отделочная фабрика ЗИМА"
ООО Рентекс"</t>
  </si>
  <si>
    <t>АТП №1-2021 от 01.01.2021</t>
  </si>
  <si>
    <t xml:space="preserve"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 35 кВ с дифференциацией по всем уровням напряжения </t>
  </si>
  <si>
    <t>РФ, РФ, Ивановская область, район д. Собиново, зона отдыха «Востра» (ООО "Аверс")</t>
  </si>
  <si>
    <t>КТПНУ-к/к-160/10/0,4</t>
  </si>
  <si>
    <t>1х0,16</t>
  </si>
  <si>
    <t>ООО "Аверс"</t>
  </si>
  <si>
    <t>РФ,Ивановская обл, Лежневский район д.Курилиха ( ООО "Автопластик")</t>
  </si>
  <si>
    <t>КТП-60 630 кВА</t>
  </si>
  <si>
    <t>1х0,63</t>
  </si>
  <si>
    <t>ООО "Автопластик"</t>
  </si>
  <si>
    <t>60-ск/2018</t>
  </si>
  <si>
    <t>КТП-26 630 кВА</t>
  </si>
  <si>
    <t>59-ск/2018</t>
  </si>
  <si>
    <t>БКТП 400 кВА</t>
  </si>
  <si>
    <t>58-ск/2018</t>
  </si>
  <si>
    <t>РФ, Ивановская область, г. Иваново, 23-я Линия, д.13</t>
  </si>
  <si>
    <t>ООО "ИВА";ООО "Ника-ПВА" ;ПАО "ВымпелКом";ООО "Миллер-Принт" ;ООО "СМУ-88";ООО "Инфотекс";ООО "Уют Престиж Текстиль";ООО "Вега";ИП Кудрякова Л.В.;ИП Рыжук Г.А.;ООО "Ивгофра";ОАО "Основа Телеком";ООО "ГУП Бисер";ИП Середкин Г.Н.;ИП Середкин Р.Г.;ИП Гадиев А.К.;ООО "Спецпоставка";ПАО "МТС";ООО "Текстилиана";ООО "Ивановская перчатка";ООО "Иваново-Вторма";ИП Грачев Д.А.;ООО "ПКФ Смена";ИП Шанскова Е.В.;ИП Рыжук Г.А.;ООО "АрхГарант";ООО "Т2 Мобайл";ООО "ЖБИ";Восткова О.Н.;ООО "Каскад";ООО "Контур электрические сети";</t>
  </si>
  <si>
    <t>ТП №9</t>
  </si>
  <si>
    <t>1х0,63+1х0,63</t>
  </si>
  <si>
    <t>РФ, Шуйский район, с. Колобово, ул. Центральная, д. № 21</t>
  </si>
  <si>
    <t>КТП №17</t>
  </si>
  <si>
    <t>Воробушков М.А.</t>
  </si>
  <si>
    <t>36-ск/2018</t>
  </si>
  <si>
    <t>РФ, г. Иваново, м. Отрадное, ул. 2-я Неровная, д. 18А (ИРО ВФСО "Динамо")</t>
  </si>
  <si>
    <t>ТП №862</t>
  </si>
  <si>
    <t>ИРО ВФСО "Динамо"</t>
  </si>
  <si>
    <t>35-ск/2018</t>
  </si>
  <si>
    <t>Юрьева Любовь Васильевна; Степанова Оксана Александровна</t>
  </si>
  <si>
    <t>2-ск/2019</t>
  </si>
  <si>
    <t>Насенление м. Отрадное</t>
  </si>
  <si>
    <t>Население СНТ Отрадное</t>
  </si>
  <si>
    <t>РФ, Ивановская область, г. Иваново, ул. Кудряшова, 78 (ООО "Рента")</t>
  </si>
  <si>
    <t>ТП №1055</t>
  </si>
  <si>
    <t>ИП Буравлёв С.А., ИП Кеворкян А.Ю., ИП Цупко С.В.</t>
  </si>
  <si>
    <t>79-ск/2018</t>
  </si>
  <si>
    <t>РФ,Ивановская обл, Лежневский район с.Ухтохма (ООО "Новация")</t>
  </si>
  <si>
    <t>КТП 630</t>
  </si>
  <si>
    <t>ООО "Новация"</t>
  </si>
  <si>
    <t>61-ск/2018</t>
  </si>
  <si>
    <t>РФ,Ивановская обл, Лежневский район с.Ухтохма (ООО "Стандартпласт")</t>
  </si>
  <si>
    <t>БКТП-YZ 2*630 кВА</t>
  </si>
  <si>
    <t>ООО "Стандартпласт"</t>
  </si>
  <si>
    <t>57-ск/2019</t>
  </si>
  <si>
    <t>РФ, Ивановская область, г. Иваново, ул. Парижской Коммуны, д. 3а ( "Мегаполис")</t>
  </si>
  <si>
    <t>1х1,25+1х1,25</t>
  </si>
  <si>
    <t>№№1, 2,3</t>
  </si>
  <si>
    <t>ООО "Стоик-Спецодежда", ООО "СП Комплект", ИП Кисляков Н.В.</t>
  </si>
  <si>
    <t>№ 5-ск/2019</t>
  </si>
  <si>
    <t>РФ, Ивановская область, Родниковский район, д. Бобры</t>
  </si>
  <si>
    <t>КТП №4</t>
  </si>
  <si>
    <t>Столбов А.В.</t>
  </si>
  <si>
    <t>77-ск/2018</t>
  </si>
  <si>
    <t>РФ, Ивановская область, г. Иваново, ул. Смирнова, д. 74 (ООО "Струна")</t>
  </si>
  <si>
    <t>ТП №211</t>
  </si>
  <si>
    <t>1х0,25+1х0,4</t>
  </si>
  <si>
    <t>ООО "Струна"</t>
  </si>
  <si>
    <t>№ 62-ск/2018</t>
  </si>
  <si>
    <t>РФ, Ивановская область, г. Кохма, ул. Ивановская за ткацким производством АО "Кохматекстиль" (ООО СЗ "Капиталл Групп"</t>
  </si>
  <si>
    <t>КТП №150</t>
  </si>
  <si>
    <t>№№1,2,3</t>
  </si>
  <si>
    <t>ООО СЗ "Капиталл Групп"</t>
  </si>
  <si>
    <t>№ 9-ск/2019</t>
  </si>
  <si>
    <t>РФ, Ивановская область, Ивановский район, деревня Ломы</t>
  </si>
  <si>
    <t>ТП №302</t>
  </si>
  <si>
    <t>1х0,1</t>
  </si>
  <si>
    <t>Население д. Ломы</t>
  </si>
  <si>
    <t>Администрация Коляновского сельского поселения</t>
  </si>
  <si>
    <t>№ 81-ск/2018</t>
  </si>
  <si>
    <t>РФ, Ивановская область, г. Иваново, ул. Окуловой, 61 (ООО "Электроснаб-2010")</t>
  </si>
  <si>
    <t>1х1+1х1</t>
  </si>
  <si>
    <t>Макарова О.В. ООО "КИТ" ООО «Ивановская фабрика Сотекс» Балякина Н.Е. ИГО фонд по спасению животных "Проект майский день" ИП Смирнова М.А. ООО "РЭУ №4" (Жилой дом №1 по ул.12 Сосневская) ИП Бахирева В.И. ИП Галицкая С.Б. ОГУ «Управление по ЗН и ПБ» Прокопов Ю.Н. Митрофанов В.Л. ООО «Медико-санитарная часть «Ивановоискож» Смирнов М.С. Демидов Н.А. ЗАО "Ивановоискож" ОАО "РЖД" ООО "Агросервис-Плюс" ПАО "МТС" ООО "Тент Стиль" ф.43 ПС №2</t>
  </si>
  <si>
    <t>РФ, Ивановская область, Ивановский район, д. Зеленый городок</t>
  </si>
  <si>
    <t>КТП №588</t>
  </si>
  <si>
    <t>Очистные сооружения санатория "Зелёный городок"</t>
  </si>
  <si>
    <t>№ б.н от 04.10.2019</t>
  </si>
  <si>
    <t>Бытовые потребители д. Зелёный городок</t>
  </si>
  <si>
    <t>РФ, Ивановская область, г. Иваново, ул. Отдельная</t>
  </si>
  <si>
    <t>№№3;7</t>
  </si>
  <si>
    <t>ООО "УК КРИТ"</t>
  </si>
  <si>
    <t>№ 4-ск/2020</t>
  </si>
  <si>
    <t>КТП №506</t>
  </si>
  <si>
    <t>Население СНТ Здоровье</t>
  </si>
  <si>
    <t>№ 1-ск/2020</t>
  </si>
</sst>
</file>

<file path=xl/styles.xml><?xml version="1.0" encoding="utf-8"?>
<styleSheet xmlns="http://schemas.openxmlformats.org/spreadsheetml/2006/main">
  <numFmts count="1">
    <numFmt numFmtId="164" formatCode="0.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1">
    <xf numFmtId="0" fontId="0" fillId="0" borderId="0" xfId="0"/>
    <xf numFmtId="0" fontId="3" fillId="0" borderId="0" xfId="1"/>
    <xf numFmtId="0" fontId="6" fillId="0" borderId="0" xfId="1" applyFont="1"/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3" fillId="0" borderId="0" xfId="1" applyAlignment="1">
      <alignment horizontal="right"/>
    </xf>
    <xf numFmtId="0" fontId="4" fillId="0" borderId="0" xfId="1" applyFont="1"/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0" xfId="1" applyFont="1"/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0" fontId="8" fillId="0" borderId="1" xfId="1" applyFont="1" applyBorder="1"/>
    <xf numFmtId="0" fontId="9" fillId="0" borderId="1" xfId="0" applyNumberFormat="1" applyFont="1" applyFill="1" applyBorder="1" applyAlignment="1">
      <alignment horizontal="left" wrapText="1" indent="1"/>
    </xf>
    <xf numFmtId="0" fontId="8" fillId="0" borderId="1" xfId="1" applyFont="1" applyBorder="1" applyAlignment="1">
      <alignment horizontal="left" indent="1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right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1" xfId="1" applyFont="1" applyFill="1" applyBorder="1"/>
    <xf numFmtId="0" fontId="8" fillId="0" borderId="1" xfId="1" applyFont="1" applyBorder="1" applyAlignment="1">
      <alignment wrapText="1"/>
    </xf>
    <xf numFmtId="0" fontId="4" fillId="0" borderId="1" xfId="1" applyFont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4" fillId="0" borderId="1" xfId="1" applyFont="1" applyBorder="1"/>
    <xf numFmtId="0" fontId="4" fillId="0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6" fillId="0" borderId="3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8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9" fillId="3" borderId="3" xfId="0" applyNumberFormat="1" applyFont="1" applyFill="1" applyBorder="1" applyAlignment="1">
      <alignment horizontal="center" vertical="center" wrapText="1"/>
    </xf>
    <xf numFmtId="0" fontId="9" fillId="3" borderId="4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164" fontId="8" fillId="3" borderId="3" xfId="1" applyNumberFormat="1" applyFont="1" applyFill="1" applyBorder="1" applyAlignment="1">
      <alignment horizontal="center" vertical="center"/>
    </xf>
    <xf numFmtId="164" fontId="8" fillId="3" borderId="4" xfId="1" applyNumberFormat="1" applyFont="1" applyFill="1" applyBorder="1" applyAlignment="1">
      <alignment horizontal="center" vertical="center"/>
    </xf>
    <xf numFmtId="164" fontId="8" fillId="3" borderId="2" xfId="1" applyNumberFormat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4;&#1077;&#1076;&#1077;&#1085;&#1080;&#1103;\&#1054;&#1073;&#1086;&#1088;&#1091;&#1076;&#1086;&#1074;&#1072;&#1085;&#1080;&#1077;%20&#1050;&#1048;\!&#1057;&#1074;&#1086;&#1076;&#1085;&#1072;&#1103;%20&#1087;&#1086;%20&#1086;&#1073;&#1086;&#1088;&#1091;&#1076;&#1086;&#1074;&#1072;&#1085;&#1080;&#1102;%2021.10.2016%20&#1082;&#1086;&#1088;%20&#1050;&#1080;&#1088;&#1086;&#107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С"/>
      <sheetName val="Тр-ры"/>
      <sheetName val="В.в. тр."/>
      <sheetName val="Выкл."/>
      <sheetName val="В.в. МВ"/>
      <sheetName val="Л.вводы"/>
      <sheetName val="ОДиКЗ"/>
      <sheetName val="Разъед."/>
      <sheetName val="ТТ"/>
      <sheetName val="ТН"/>
      <sheetName val="РВС"/>
      <sheetName val="ОПН"/>
      <sheetName val="ВЧ"/>
      <sheetName val="БСК"/>
      <sheetName val="РУ"/>
      <sheetName val="ПСН"/>
      <sheetName val="ДГР"/>
      <sheetName val="Тк.рр"/>
      <sheetName val="ШМ"/>
      <sheetName val="АБ"/>
      <sheetName val="Опер"/>
      <sheetName val="ТП,РП"/>
      <sheetName val="Тр.ТП,РП"/>
      <sheetName val="ЗиС"/>
      <sheetName val="Ф1_г"/>
      <sheetName val="Ф2_осн"/>
      <sheetName val="Ф3_ч"/>
      <sheetName val="Ф4_доп"/>
      <sheetName val="Ф5_схП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18">
          <cell r="C18">
            <v>2014</v>
          </cell>
        </row>
      </sheetData>
      <sheetData sheetId="25">
        <row r="59">
          <cell r="C59">
            <v>220</v>
          </cell>
        </row>
      </sheetData>
      <sheetData sheetId="26" refreshError="1"/>
      <sheetData sheetId="27">
        <row r="20">
          <cell r="C20" t="str">
            <v>Кировский</v>
          </cell>
        </row>
        <row r="107">
          <cell r="C107" t="str">
            <v>ТП-43а</v>
          </cell>
        </row>
        <row r="108">
          <cell r="C108" t="str">
            <v xml:space="preserve">КТП 10/0,4 кВ (участок Отворский) </v>
          </cell>
        </row>
        <row r="109">
          <cell r="C109" t="str">
            <v>КТП №18 6/0,4 (мкр.Каринторф)</v>
          </cell>
        </row>
        <row r="110">
          <cell r="C110" t="str">
            <v>КТП №20 6/0,4 (мкр. Каринторф)</v>
          </cell>
        </row>
        <row r="111">
          <cell r="C111" t="str">
            <v>КТП-17 6/0,4 (мкр.Каринторф)</v>
          </cell>
        </row>
        <row r="112">
          <cell r="C112" t="str">
            <v>Двухтрансформаторная ТП: 250 и 160кВА (п.Светлый)</v>
          </cell>
        </row>
        <row r="113">
          <cell r="C113" t="str">
            <v>Двухтрансформаторная ТП: 250 и 160кВА (п.Светлый)</v>
          </cell>
        </row>
        <row r="114">
          <cell r="C114" t="str">
            <v>ЗТП №19 6/0,4 (мкр. Каринторф)</v>
          </cell>
        </row>
        <row r="115">
          <cell r="C115" t="str">
            <v>ЗТП №177 6/0,4 (г. Кирово-Чепецк)</v>
          </cell>
        </row>
        <row r="116">
          <cell r="C116" t="str">
            <v>КТП 6/0,4 АБК</v>
          </cell>
        </row>
        <row r="117">
          <cell r="C117" t="str">
            <v>МКР Благовещенский РП-1 (РП-37)</v>
          </cell>
        </row>
        <row r="118">
          <cell r="C118" t="str">
            <v>МКР Благовещенский РП-1 (РП-37)</v>
          </cell>
        </row>
        <row r="119">
          <cell r="C119" t="str">
            <v xml:space="preserve">ТП-2 (ТП-570) </v>
          </cell>
        </row>
        <row r="120">
          <cell r="C120" t="str">
            <v>ТП-2 (ТП-570)</v>
          </cell>
        </row>
        <row r="121">
          <cell r="C121" t="str">
            <v>ТП-3</v>
          </cell>
        </row>
        <row r="122">
          <cell r="C122" t="str">
            <v>ТП-3</v>
          </cell>
        </row>
        <row r="123">
          <cell r="C123" t="str">
            <v>ТП-592</v>
          </cell>
        </row>
        <row r="124">
          <cell r="C124" t="str">
            <v>ТП-592</v>
          </cell>
        </row>
        <row r="125">
          <cell r="C125" t="str">
            <v>РП-10кВ пос. Вознесенский</v>
          </cell>
        </row>
        <row r="126">
          <cell r="C126" t="str">
            <v>РП-10кВ пос. Вознесенский</v>
          </cell>
        </row>
        <row r="127">
          <cell r="C127" t="str">
            <v>ТП "Старко"</v>
          </cell>
        </row>
        <row r="128">
          <cell r="C128" t="str">
            <v>ТП "Старко"</v>
          </cell>
        </row>
        <row r="129">
          <cell r="C129" t="str">
            <v>ТП №1 10/0,4 кВ</v>
          </cell>
        </row>
        <row r="164">
          <cell r="C164" t="str">
            <v xml:space="preserve"> - // -</v>
          </cell>
        </row>
      </sheetData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9"/>
  <sheetViews>
    <sheetView tabSelected="1" zoomScale="85" zoomScaleNormal="85" zoomScaleSheetLayoutView="70" workbookViewId="0">
      <selection activeCell="Q4" sqref="Q4"/>
    </sheetView>
  </sheetViews>
  <sheetFormatPr defaultColWidth="9.140625" defaultRowHeight="15" outlineLevelCol="1"/>
  <cols>
    <col min="1" max="1" width="4.42578125" style="1" customWidth="1"/>
    <col min="2" max="2" width="29.140625" style="1" bestFit="1" customWidth="1"/>
    <col min="3" max="3" width="20.28515625" style="1" bestFit="1" customWidth="1"/>
    <col min="4" max="4" width="8.5703125" style="1" customWidth="1"/>
    <col min="5" max="5" width="17.85546875" style="1" customWidth="1"/>
    <col min="6" max="6" width="11.42578125" style="1" customWidth="1"/>
    <col min="7" max="7" width="10.7109375" style="1" bestFit="1" customWidth="1" outlineLevel="1"/>
    <col min="8" max="8" width="21.140625" style="1" customWidth="1" outlineLevel="1"/>
    <col min="9" max="9" width="13.28515625" style="1" customWidth="1" outlineLevel="1"/>
    <col min="10" max="10" width="13.5703125" style="1" customWidth="1" outlineLevel="1"/>
    <col min="11" max="11" width="15.7109375" style="1" customWidth="1" outlineLevel="1"/>
    <col min="12" max="14" width="13.42578125" style="1" customWidth="1" outlineLevel="1"/>
    <col min="15" max="15" width="16" style="1" customWidth="1"/>
    <col min="16" max="16" width="14.42578125" style="1" customWidth="1"/>
    <col min="17" max="16384" width="9.140625" style="1"/>
  </cols>
  <sheetData>
    <row r="1" spans="1:17">
      <c r="P1" s="8"/>
    </row>
    <row r="2" spans="1:17" ht="63.75" customHeight="1">
      <c r="A2" s="80" t="s">
        <v>107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7" ht="34.5" customHeight="1">
      <c r="A3" s="45" t="s">
        <v>16</v>
      </c>
      <c r="B3" s="43" t="s">
        <v>15</v>
      </c>
      <c r="C3" s="43" t="s">
        <v>14</v>
      </c>
      <c r="D3" s="43" t="s">
        <v>13</v>
      </c>
      <c r="E3" s="43" t="s">
        <v>12</v>
      </c>
      <c r="F3" s="43" t="s">
        <v>11</v>
      </c>
      <c r="G3" s="47" t="s">
        <v>10</v>
      </c>
      <c r="H3" s="48"/>
      <c r="I3" s="48"/>
      <c r="J3" s="48"/>
      <c r="K3" s="49"/>
      <c r="L3" s="50" t="s">
        <v>9</v>
      </c>
      <c r="M3" s="50"/>
      <c r="N3" s="50"/>
      <c r="O3" s="43" t="s">
        <v>8</v>
      </c>
      <c r="P3" s="43" t="s">
        <v>7</v>
      </c>
      <c r="Q3" s="2"/>
    </row>
    <row r="4" spans="1:17" ht="41.25" customHeight="1">
      <c r="A4" s="46"/>
      <c r="B4" s="44"/>
      <c r="C4" s="44"/>
      <c r="D4" s="44"/>
      <c r="E4" s="44"/>
      <c r="F4" s="44"/>
      <c r="G4" s="7" t="s">
        <v>6</v>
      </c>
      <c r="H4" s="7" t="s">
        <v>5</v>
      </c>
      <c r="I4" s="6" t="s">
        <v>2</v>
      </c>
      <c r="J4" s="5" t="s">
        <v>1</v>
      </c>
      <c r="K4" s="5" t="s">
        <v>4</v>
      </c>
      <c r="L4" s="3" t="s">
        <v>3</v>
      </c>
      <c r="M4" s="4" t="s">
        <v>2</v>
      </c>
      <c r="N4" s="3" t="s">
        <v>1</v>
      </c>
      <c r="O4" s="44"/>
      <c r="P4" s="44"/>
      <c r="Q4" s="2"/>
    </row>
    <row r="5" spans="1:17">
      <c r="A5" s="40" t="s">
        <v>17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2"/>
      <c r="Q5" s="2"/>
    </row>
    <row r="6" spans="1:17" s="11" customFormat="1" ht="30">
      <c r="A6" s="14">
        <v>1</v>
      </c>
      <c r="B6" s="37" t="s">
        <v>22</v>
      </c>
      <c r="C6" s="12" t="s">
        <v>18</v>
      </c>
      <c r="D6" s="12">
        <v>6</v>
      </c>
      <c r="E6" s="12" t="s">
        <v>0</v>
      </c>
      <c r="F6" s="15">
        <v>0.32</v>
      </c>
      <c r="G6" s="12" t="s">
        <v>30</v>
      </c>
      <c r="H6" s="10" t="s">
        <v>26</v>
      </c>
      <c r="I6" s="13">
        <v>0.38500000000000001</v>
      </c>
      <c r="J6" s="10" t="s">
        <v>29</v>
      </c>
      <c r="K6" s="10" t="s">
        <v>28</v>
      </c>
      <c r="L6" s="10" t="s">
        <v>29</v>
      </c>
      <c r="M6" s="10" t="s">
        <v>29</v>
      </c>
      <c r="N6" s="10" t="s">
        <v>29</v>
      </c>
      <c r="O6" s="13">
        <v>0</v>
      </c>
      <c r="P6" s="13">
        <v>0</v>
      </c>
    </row>
    <row r="7" spans="1:17" s="11" customFormat="1" ht="45">
      <c r="A7" s="14">
        <v>2</v>
      </c>
      <c r="B7" s="38"/>
      <c r="C7" s="12" t="s">
        <v>19</v>
      </c>
      <c r="D7" s="12">
        <v>6</v>
      </c>
      <c r="E7" s="12" t="s">
        <v>24</v>
      </c>
      <c r="F7" s="16">
        <v>0.64</v>
      </c>
      <c r="G7" s="12" t="s">
        <v>31</v>
      </c>
      <c r="H7" s="10" t="s">
        <v>26</v>
      </c>
      <c r="I7" s="13">
        <v>0.56000000000000005</v>
      </c>
      <c r="J7" s="10" t="s">
        <v>29</v>
      </c>
      <c r="K7" s="10" t="s">
        <v>28</v>
      </c>
      <c r="L7" s="10" t="s">
        <v>29</v>
      </c>
      <c r="M7" s="10" t="s">
        <v>29</v>
      </c>
      <c r="N7" s="10" t="s">
        <v>29</v>
      </c>
      <c r="O7" s="13">
        <v>0</v>
      </c>
      <c r="P7" s="13">
        <v>0</v>
      </c>
    </row>
    <row r="8" spans="1:17" s="11" customFormat="1" ht="45">
      <c r="A8" s="14">
        <v>3</v>
      </c>
      <c r="B8" s="39"/>
      <c r="C8" s="12" t="s">
        <v>20</v>
      </c>
      <c r="D8" s="12">
        <v>6</v>
      </c>
      <c r="E8" s="12" t="s">
        <v>25</v>
      </c>
      <c r="F8" s="16">
        <v>1.008</v>
      </c>
      <c r="G8" s="12" t="s">
        <v>31</v>
      </c>
      <c r="H8" s="10" t="s">
        <v>26</v>
      </c>
      <c r="I8" s="13">
        <v>0.54900000000000004</v>
      </c>
      <c r="J8" s="10" t="s">
        <v>29</v>
      </c>
      <c r="K8" s="10" t="s">
        <v>28</v>
      </c>
      <c r="L8" s="10" t="s">
        <v>29</v>
      </c>
      <c r="M8" s="10" t="s">
        <v>29</v>
      </c>
      <c r="N8" s="10" t="s">
        <v>29</v>
      </c>
      <c r="O8" s="13">
        <v>0</v>
      </c>
      <c r="P8" s="13">
        <v>0</v>
      </c>
    </row>
    <row r="9" spans="1:17" s="11" customFormat="1" ht="45">
      <c r="A9" s="14">
        <v>4</v>
      </c>
      <c r="B9" s="14" t="s">
        <v>23</v>
      </c>
      <c r="C9" s="12" t="s">
        <v>21</v>
      </c>
      <c r="D9" s="12">
        <v>6</v>
      </c>
      <c r="E9" s="12" t="s">
        <v>24</v>
      </c>
      <c r="F9" s="15">
        <v>0.64</v>
      </c>
      <c r="G9" s="12" t="s">
        <v>31</v>
      </c>
      <c r="H9" s="10" t="s">
        <v>27</v>
      </c>
      <c r="I9" s="13">
        <v>0.32</v>
      </c>
      <c r="J9" s="10" t="s">
        <v>29</v>
      </c>
      <c r="K9" s="10" t="s">
        <v>28</v>
      </c>
      <c r="L9" s="19" t="s">
        <v>29</v>
      </c>
      <c r="M9" s="19" t="s">
        <v>29</v>
      </c>
      <c r="N9" s="19" t="s">
        <v>29</v>
      </c>
      <c r="O9" s="13">
        <v>0</v>
      </c>
      <c r="P9" s="13">
        <v>0</v>
      </c>
    </row>
    <row r="10" spans="1:17" s="11" customFormat="1" ht="45">
      <c r="A10" s="14">
        <v>5</v>
      </c>
      <c r="B10" s="14" t="s">
        <v>32</v>
      </c>
      <c r="C10" s="12" t="s">
        <v>33</v>
      </c>
      <c r="D10" s="12">
        <v>6</v>
      </c>
      <c r="E10" s="12" t="s">
        <v>34</v>
      </c>
      <c r="F10" s="15">
        <v>0.2</v>
      </c>
      <c r="G10" s="12" t="s">
        <v>97</v>
      </c>
      <c r="H10" s="10" t="s">
        <v>35</v>
      </c>
      <c r="I10" s="13">
        <v>0.15</v>
      </c>
      <c r="J10" s="10" t="s">
        <v>29</v>
      </c>
      <c r="K10" s="10" t="s">
        <v>28</v>
      </c>
      <c r="L10" s="19" t="s">
        <v>29</v>
      </c>
      <c r="M10" s="19" t="s">
        <v>29</v>
      </c>
      <c r="N10" s="19" t="s">
        <v>29</v>
      </c>
      <c r="O10" s="13">
        <v>0</v>
      </c>
      <c r="P10" s="13">
        <v>0</v>
      </c>
    </row>
    <row r="11" spans="1:17" s="11" customFormat="1" ht="30">
      <c r="A11" s="14">
        <v>6</v>
      </c>
      <c r="B11" s="14" t="s">
        <v>36</v>
      </c>
      <c r="C11" s="12" t="s">
        <v>37</v>
      </c>
      <c r="D11" s="12">
        <v>6</v>
      </c>
      <c r="E11" s="12" t="s">
        <v>34</v>
      </c>
      <c r="F11" s="15">
        <v>0.22500000000000001</v>
      </c>
      <c r="G11" s="12" t="s">
        <v>29</v>
      </c>
      <c r="H11" s="10" t="s">
        <v>38</v>
      </c>
      <c r="I11" s="13">
        <v>0.22500000000000001</v>
      </c>
      <c r="J11" s="10" t="s">
        <v>29</v>
      </c>
      <c r="K11" s="10" t="s">
        <v>29</v>
      </c>
      <c r="L11" s="19" t="s">
        <v>29</v>
      </c>
      <c r="M11" s="19" t="s">
        <v>29</v>
      </c>
      <c r="N11" s="19" t="s">
        <v>29</v>
      </c>
      <c r="O11" s="13">
        <v>0</v>
      </c>
      <c r="P11" s="13">
        <v>0</v>
      </c>
    </row>
    <row r="12" spans="1:17" s="11" customFormat="1" ht="30">
      <c r="A12" s="14">
        <v>7</v>
      </c>
      <c r="B12" s="14" t="s">
        <v>36</v>
      </c>
      <c r="C12" s="12" t="s">
        <v>39</v>
      </c>
      <c r="D12" s="12">
        <v>6</v>
      </c>
      <c r="E12" s="12" t="s">
        <v>40</v>
      </c>
      <c r="F12" s="15">
        <v>1.6</v>
      </c>
      <c r="G12" s="12" t="s">
        <v>29</v>
      </c>
      <c r="H12" s="10" t="s">
        <v>38</v>
      </c>
      <c r="I12" s="13">
        <v>0.95</v>
      </c>
      <c r="J12" s="10" t="s">
        <v>29</v>
      </c>
      <c r="K12" s="10" t="s">
        <v>28</v>
      </c>
      <c r="L12" s="19" t="s">
        <v>29</v>
      </c>
      <c r="M12" s="19" t="s">
        <v>29</v>
      </c>
      <c r="N12" s="19" t="s">
        <v>29</v>
      </c>
      <c r="O12" s="13">
        <v>0</v>
      </c>
      <c r="P12" s="13">
        <v>0</v>
      </c>
    </row>
    <row r="13" spans="1:17" s="11" customFormat="1" ht="60">
      <c r="A13" s="14">
        <v>8</v>
      </c>
      <c r="B13" s="14" t="s">
        <v>22</v>
      </c>
      <c r="C13" s="12" t="s">
        <v>41</v>
      </c>
      <c r="D13" s="12">
        <v>6</v>
      </c>
      <c r="E13" s="12" t="s">
        <v>40</v>
      </c>
      <c r="F13" s="15">
        <v>1.6</v>
      </c>
      <c r="G13" s="12" t="s">
        <v>98</v>
      </c>
      <c r="H13" s="10" t="s">
        <v>43</v>
      </c>
      <c r="I13" s="13">
        <v>0.317</v>
      </c>
      <c r="J13" s="10" t="s">
        <v>29</v>
      </c>
      <c r="K13" s="10" t="s">
        <v>42</v>
      </c>
      <c r="L13" s="19" t="s">
        <v>29</v>
      </c>
      <c r="M13" s="19" t="s">
        <v>29</v>
      </c>
      <c r="N13" s="19" t="s">
        <v>29</v>
      </c>
      <c r="O13" s="13">
        <v>0</v>
      </c>
      <c r="P13" s="13">
        <v>0</v>
      </c>
    </row>
    <row r="14" spans="1:17" s="11" customFormat="1" ht="30">
      <c r="A14" s="14">
        <v>9</v>
      </c>
      <c r="B14" s="14" t="s">
        <v>44</v>
      </c>
      <c r="C14" s="12" t="s">
        <v>45</v>
      </c>
      <c r="D14" s="12">
        <v>6</v>
      </c>
      <c r="E14" s="12" t="s">
        <v>46</v>
      </c>
      <c r="F14" s="15">
        <v>6.76</v>
      </c>
      <c r="G14" s="66" t="s">
        <v>80</v>
      </c>
      <c r="H14" s="63" t="s">
        <v>81</v>
      </c>
      <c r="I14" s="54">
        <v>0.5</v>
      </c>
      <c r="J14" s="10" t="s">
        <v>29</v>
      </c>
      <c r="K14" s="10" t="s">
        <v>59</v>
      </c>
      <c r="L14" s="19" t="s">
        <v>29</v>
      </c>
      <c r="M14" s="19" t="s">
        <v>29</v>
      </c>
      <c r="N14" s="19" t="s">
        <v>29</v>
      </c>
      <c r="O14" s="13">
        <v>0</v>
      </c>
      <c r="P14" s="13">
        <v>0</v>
      </c>
    </row>
    <row r="15" spans="1:17" s="11" customFormat="1" ht="30">
      <c r="A15" s="14">
        <v>10</v>
      </c>
      <c r="B15" s="14" t="s">
        <v>44</v>
      </c>
      <c r="C15" s="12" t="s">
        <v>47</v>
      </c>
      <c r="D15" s="12">
        <v>6</v>
      </c>
      <c r="E15" s="12" t="s">
        <v>50</v>
      </c>
      <c r="F15" s="15">
        <v>2.4</v>
      </c>
      <c r="G15" s="67"/>
      <c r="H15" s="64"/>
      <c r="I15" s="55"/>
      <c r="J15" s="10" t="s">
        <v>29</v>
      </c>
      <c r="K15" s="10" t="s">
        <v>57</v>
      </c>
      <c r="L15" s="19" t="s">
        <v>29</v>
      </c>
      <c r="M15" s="19" t="s">
        <v>29</v>
      </c>
      <c r="N15" s="19" t="s">
        <v>29</v>
      </c>
      <c r="O15" s="13">
        <v>0</v>
      </c>
      <c r="P15" s="13">
        <v>0</v>
      </c>
    </row>
    <row r="16" spans="1:17" s="11" customFormat="1" ht="30">
      <c r="A16" s="14">
        <v>11</v>
      </c>
      <c r="B16" s="14" t="s">
        <v>44</v>
      </c>
      <c r="C16" s="12" t="s">
        <v>48</v>
      </c>
      <c r="D16" s="12">
        <v>6</v>
      </c>
      <c r="E16" s="12" t="s">
        <v>51</v>
      </c>
      <c r="F16" s="15">
        <v>4.8</v>
      </c>
      <c r="G16" s="67"/>
      <c r="H16" s="64"/>
      <c r="I16" s="55"/>
      <c r="J16" s="10" t="s">
        <v>29</v>
      </c>
      <c r="K16" s="10" t="s">
        <v>56</v>
      </c>
      <c r="L16" s="19" t="s">
        <v>29</v>
      </c>
      <c r="M16" s="19" t="s">
        <v>29</v>
      </c>
      <c r="N16" s="19" t="s">
        <v>29</v>
      </c>
      <c r="O16" s="13">
        <v>0</v>
      </c>
      <c r="P16" s="13">
        <v>0</v>
      </c>
    </row>
    <row r="17" spans="1:16" s="11" customFormat="1" ht="30">
      <c r="A17" s="14">
        <v>12</v>
      </c>
      <c r="B17" s="14" t="s">
        <v>44</v>
      </c>
      <c r="C17" s="12" t="s">
        <v>49</v>
      </c>
      <c r="D17" s="12">
        <v>6</v>
      </c>
      <c r="E17" s="12" t="s">
        <v>52</v>
      </c>
      <c r="F17" s="15">
        <v>4.2</v>
      </c>
      <c r="G17" s="68"/>
      <c r="H17" s="65"/>
      <c r="I17" s="56"/>
      <c r="J17" s="10" t="s">
        <v>29</v>
      </c>
      <c r="K17" s="10" t="s">
        <v>56</v>
      </c>
      <c r="L17" s="19" t="s">
        <v>29</v>
      </c>
      <c r="M17" s="19" t="s">
        <v>29</v>
      </c>
      <c r="N17" s="19" t="s">
        <v>29</v>
      </c>
      <c r="O17" s="13">
        <v>0</v>
      </c>
      <c r="P17" s="13">
        <v>0</v>
      </c>
    </row>
    <row r="18" spans="1:16" s="11" customFormat="1" ht="60" customHeight="1">
      <c r="A18" s="14">
        <v>13</v>
      </c>
      <c r="B18" s="14" t="s">
        <v>53</v>
      </c>
      <c r="C18" s="12" t="s">
        <v>45</v>
      </c>
      <c r="D18" s="12">
        <v>6</v>
      </c>
      <c r="E18" s="12" t="s">
        <v>54</v>
      </c>
      <c r="F18" s="15">
        <v>3.96</v>
      </c>
      <c r="G18" s="66" t="s">
        <v>80</v>
      </c>
      <c r="H18" s="63" t="s">
        <v>82</v>
      </c>
      <c r="I18" s="13">
        <v>0.6</v>
      </c>
      <c r="J18" s="10" t="s">
        <v>29</v>
      </c>
      <c r="K18" s="63" t="s">
        <v>84</v>
      </c>
      <c r="L18" s="19" t="s">
        <v>29</v>
      </c>
      <c r="M18" s="19" t="s">
        <v>29</v>
      </c>
      <c r="N18" s="19" t="s">
        <v>29</v>
      </c>
      <c r="O18" s="13">
        <v>0</v>
      </c>
      <c r="P18" s="13">
        <v>0</v>
      </c>
    </row>
    <row r="19" spans="1:16" s="11" customFormat="1" ht="30" customHeight="1">
      <c r="A19" s="14">
        <v>14</v>
      </c>
      <c r="B19" s="14" t="s">
        <v>53</v>
      </c>
      <c r="C19" s="12" t="s">
        <v>47</v>
      </c>
      <c r="D19" s="12">
        <v>6</v>
      </c>
      <c r="E19" s="12" t="s">
        <v>40</v>
      </c>
      <c r="F19" s="15">
        <v>1.6</v>
      </c>
      <c r="G19" s="67"/>
      <c r="H19" s="64"/>
      <c r="I19" s="54">
        <v>3.6</v>
      </c>
      <c r="J19" s="10" t="s">
        <v>29</v>
      </c>
      <c r="K19" s="64"/>
      <c r="L19" s="19" t="s">
        <v>29</v>
      </c>
      <c r="M19" s="19" t="s">
        <v>29</v>
      </c>
      <c r="N19" s="19" t="s">
        <v>29</v>
      </c>
      <c r="O19" s="13">
        <v>0</v>
      </c>
      <c r="P19" s="13">
        <v>0</v>
      </c>
    </row>
    <row r="20" spans="1:16" s="11" customFormat="1" ht="30" customHeight="1">
      <c r="A20" s="14">
        <v>15</v>
      </c>
      <c r="B20" s="14" t="s">
        <v>53</v>
      </c>
      <c r="C20" s="12" t="s">
        <v>58</v>
      </c>
      <c r="D20" s="12">
        <v>6</v>
      </c>
      <c r="E20" s="12" t="s">
        <v>55</v>
      </c>
      <c r="F20" s="15">
        <v>0.8</v>
      </c>
      <c r="G20" s="67"/>
      <c r="H20" s="64"/>
      <c r="I20" s="55"/>
      <c r="J20" s="10" t="s">
        <v>29</v>
      </c>
      <c r="K20" s="64"/>
      <c r="L20" s="19" t="s">
        <v>29</v>
      </c>
      <c r="M20" s="19" t="s">
        <v>29</v>
      </c>
      <c r="N20" s="19" t="s">
        <v>29</v>
      </c>
      <c r="O20" s="13">
        <v>0</v>
      </c>
      <c r="P20" s="13">
        <v>0</v>
      </c>
    </row>
    <row r="21" spans="1:16" s="11" customFormat="1" ht="30" customHeight="1">
      <c r="A21" s="14">
        <v>16</v>
      </c>
      <c r="B21" s="14" t="s">
        <v>53</v>
      </c>
      <c r="C21" s="12" t="s">
        <v>48</v>
      </c>
      <c r="D21" s="12">
        <v>6</v>
      </c>
      <c r="E21" s="12" t="s">
        <v>40</v>
      </c>
      <c r="F21" s="15">
        <v>1.6</v>
      </c>
      <c r="G21" s="68"/>
      <c r="H21" s="65"/>
      <c r="I21" s="56"/>
      <c r="J21" s="10" t="s">
        <v>29</v>
      </c>
      <c r="K21" s="65"/>
      <c r="L21" s="19" t="s">
        <v>29</v>
      </c>
      <c r="M21" s="19" t="s">
        <v>29</v>
      </c>
      <c r="N21" s="19" t="s">
        <v>29</v>
      </c>
      <c r="O21" s="13">
        <v>0</v>
      </c>
      <c r="P21" s="13">
        <v>0</v>
      </c>
    </row>
    <row r="22" spans="1:16" s="11" customFormat="1" ht="75">
      <c r="A22" s="14">
        <v>17</v>
      </c>
      <c r="B22" s="14" t="s">
        <v>60</v>
      </c>
      <c r="C22" s="12" t="s">
        <v>61</v>
      </c>
      <c r="D22" s="12">
        <v>10</v>
      </c>
      <c r="E22" s="12" t="s">
        <v>40</v>
      </c>
      <c r="F22" s="15">
        <v>1.6</v>
      </c>
      <c r="G22" s="12" t="s">
        <v>98</v>
      </c>
      <c r="H22" s="10" t="s">
        <v>83</v>
      </c>
      <c r="I22" s="13">
        <v>1.4999999999999999E-2</v>
      </c>
      <c r="J22" s="10" t="s">
        <v>29</v>
      </c>
      <c r="K22" s="10" t="s">
        <v>29</v>
      </c>
      <c r="L22" s="19" t="s">
        <v>29</v>
      </c>
      <c r="M22" s="19" t="s">
        <v>29</v>
      </c>
      <c r="N22" s="19" t="s">
        <v>29</v>
      </c>
      <c r="O22" s="13">
        <v>0</v>
      </c>
      <c r="P22" s="13">
        <v>0</v>
      </c>
    </row>
    <row r="23" spans="1:16" s="11" customFormat="1" ht="30">
      <c r="A23" s="14">
        <v>18</v>
      </c>
      <c r="B23" s="14" t="s">
        <v>62</v>
      </c>
      <c r="C23" s="12" t="s">
        <v>87</v>
      </c>
      <c r="D23" s="12">
        <v>6</v>
      </c>
      <c r="E23" s="12" t="s">
        <v>24</v>
      </c>
      <c r="F23" s="15">
        <v>0.64</v>
      </c>
      <c r="G23" s="18" t="s">
        <v>86</v>
      </c>
      <c r="H23" s="10" t="s">
        <v>85</v>
      </c>
      <c r="I23" s="13">
        <v>0.41160000000000002</v>
      </c>
      <c r="J23" s="10" t="s">
        <v>29</v>
      </c>
      <c r="K23" s="10" t="s">
        <v>29</v>
      </c>
      <c r="L23" s="19" t="s">
        <v>29</v>
      </c>
      <c r="M23" s="19" t="s">
        <v>29</v>
      </c>
      <c r="N23" s="19" t="s">
        <v>29</v>
      </c>
      <c r="O23" s="13">
        <v>0</v>
      </c>
      <c r="P23" s="13">
        <v>0</v>
      </c>
    </row>
    <row r="24" spans="1:16" s="11" customFormat="1" ht="42" customHeight="1">
      <c r="A24" s="14">
        <v>19</v>
      </c>
      <c r="B24" s="14" t="s">
        <v>63</v>
      </c>
      <c r="C24" s="12" t="s">
        <v>96</v>
      </c>
      <c r="D24" s="12">
        <v>10</v>
      </c>
      <c r="E24" s="12" t="s">
        <v>25</v>
      </c>
      <c r="F24" s="15">
        <v>0.504</v>
      </c>
      <c r="G24" s="57" t="s">
        <v>80</v>
      </c>
      <c r="H24" s="51" t="s">
        <v>95</v>
      </c>
      <c r="I24" s="60">
        <v>0.95</v>
      </c>
      <c r="J24" s="51" t="s">
        <v>29</v>
      </c>
      <c r="K24" s="51" t="s">
        <v>29</v>
      </c>
      <c r="L24" s="19" t="s">
        <v>29</v>
      </c>
      <c r="M24" s="19" t="s">
        <v>29</v>
      </c>
      <c r="N24" s="20" t="s">
        <v>29</v>
      </c>
      <c r="O24" s="13">
        <v>0</v>
      </c>
      <c r="P24" s="13">
        <v>0</v>
      </c>
    </row>
    <row r="25" spans="1:16" s="11" customFormat="1" ht="42" customHeight="1">
      <c r="A25" s="14">
        <v>20</v>
      </c>
      <c r="B25" s="14" t="s">
        <v>63</v>
      </c>
      <c r="C25" s="12" t="s">
        <v>64</v>
      </c>
      <c r="D25" s="12">
        <v>10</v>
      </c>
      <c r="E25" s="12" t="s">
        <v>0</v>
      </c>
      <c r="F25" s="15">
        <v>0.32</v>
      </c>
      <c r="G25" s="58"/>
      <c r="H25" s="52"/>
      <c r="I25" s="61"/>
      <c r="J25" s="52"/>
      <c r="K25" s="52"/>
      <c r="L25" s="19" t="s">
        <v>29</v>
      </c>
      <c r="M25" s="19" t="s">
        <v>29</v>
      </c>
      <c r="N25" s="19" t="s">
        <v>29</v>
      </c>
      <c r="O25" s="13">
        <v>0</v>
      </c>
      <c r="P25" s="13">
        <v>0</v>
      </c>
    </row>
    <row r="26" spans="1:16" s="11" customFormat="1" ht="42" customHeight="1">
      <c r="A26" s="14">
        <v>21</v>
      </c>
      <c r="B26" s="14" t="s">
        <v>63</v>
      </c>
      <c r="C26" s="12" t="s">
        <v>65</v>
      </c>
      <c r="D26" s="12">
        <v>10</v>
      </c>
      <c r="E26" s="12" t="s">
        <v>0</v>
      </c>
      <c r="F26" s="15">
        <v>0.32</v>
      </c>
      <c r="G26" s="59"/>
      <c r="H26" s="53"/>
      <c r="I26" s="62"/>
      <c r="J26" s="53"/>
      <c r="K26" s="53"/>
      <c r="L26" s="19" t="s">
        <v>29</v>
      </c>
      <c r="M26" s="19" t="s">
        <v>29</v>
      </c>
      <c r="N26" s="19" t="s">
        <v>29</v>
      </c>
      <c r="O26" s="13">
        <v>0</v>
      </c>
      <c r="P26" s="13">
        <v>0</v>
      </c>
    </row>
    <row r="27" spans="1:16" s="11" customFormat="1" ht="120">
      <c r="A27" s="14">
        <v>22</v>
      </c>
      <c r="B27" s="14" t="s">
        <v>66</v>
      </c>
      <c r="C27" s="12" t="s">
        <v>90</v>
      </c>
      <c r="D27" s="12">
        <v>6</v>
      </c>
      <c r="E27" s="12" t="s">
        <v>88</v>
      </c>
      <c r="F27" s="15">
        <v>0.45200000000000001</v>
      </c>
      <c r="G27" s="12" t="s">
        <v>98</v>
      </c>
      <c r="H27" s="10" t="s">
        <v>77</v>
      </c>
      <c r="I27" s="13">
        <v>7.6999999999999999E-2</v>
      </c>
      <c r="J27" s="10" t="s">
        <v>29</v>
      </c>
      <c r="K27" s="10" t="s">
        <v>89</v>
      </c>
      <c r="L27" s="19" t="s">
        <v>29</v>
      </c>
      <c r="M27" s="19" t="s">
        <v>29</v>
      </c>
      <c r="N27" s="19" t="s">
        <v>29</v>
      </c>
      <c r="O27" s="13">
        <v>0</v>
      </c>
      <c r="P27" s="13">
        <v>0</v>
      </c>
    </row>
    <row r="28" spans="1:16" s="11" customFormat="1" ht="180">
      <c r="A28" s="14">
        <v>23</v>
      </c>
      <c r="B28" s="14" t="s">
        <v>67</v>
      </c>
      <c r="C28" s="12" t="s">
        <v>49</v>
      </c>
      <c r="D28" s="12">
        <v>10</v>
      </c>
      <c r="E28" s="12" t="s">
        <v>40</v>
      </c>
      <c r="F28" s="15">
        <v>1.6</v>
      </c>
      <c r="G28" s="12" t="s">
        <v>98</v>
      </c>
      <c r="H28" s="10" t="s">
        <v>91</v>
      </c>
      <c r="I28" s="16">
        <v>1.395</v>
      </c>
      <c r="J28" s="10" t="s">
        <v>29</v>
      </c>
      <c r="K28" s="10" t="s">
        <v>29</v>
      </c>
      <c r="L28" s="19" t="s">
        <v>29</v>
      </c>
      <c r="M28" s="19" t="s">
        <v>29</v>
      </c>
      <c r="N28" s="19" t="s">
        <v>29</v>
      </c>
      <c r="O28" s="13">
        <v>0</v>
      </c>
      <c r="P28" s="13">
        <v>0</v>
      </c>
    </row>
    <row r="29" spans="1:16" s="11" customFormat="1" ht="30">
      <c r="A29" s="14">
        <v>24</v>
      </c>
      <c r="B29" s="14" t="s">
        <v>68</v>
      </c>
      <c r="C29" s="12" t="s">
        <v>92</v>
      </c>
      <c r="D29" s="12">
        <v>6</v>
      </c>
      <c r="E29" s="12" t="s">
        <v>0</v>
      </c>
      <c r="F29" s="15">
        <v>0.32</v>
      </c>
      <c r="G29" s="17" t="s">
        <v>98</v>
      </c>
      <c r="H29" s="10" t="s">
        <v>93</v>
      </c>
      <c r="I29" s="13">
        <v>0.35</v>
      </c>
      <c r="J29" s="10" t="s">
        <v>29</v>
      </c>
      <c r="K29" s="10" t="s">
        <v>28</v>
      </c>
      <c r="L29" s="19" t="s">
        <v>29</v>
      </c>
      <c r="M29" s="19" t="s">
        <v>29</v>
      </c>
      <c r="N29" s="19" t="s">
        <v>29</v>
      </c>
      <c r="O29" s="13">
        <v>0</v>
      </c>
      <c r="P29" s="13">
        <v>0</v>
      </c>
    </row>
    <row r="30" spans="1:16" s="11" customFormat="1" ht="30">
      <c r="A30" s="14">
        <v>25</v>
      </c>
      <c r="B30" s="14" t="s">
        <v>69</v>
      </c>
      <c r="C30" s="12" t="s">
        <v>70</v>
      </c>
      <c r="D30" s="12">
        <v>6</v>
      </c>
      <c r="E30" s="12" t="s">
        <v>25</v>
      </c>
      <c r="F30" s="15">
        <v>1.008</v>
      </c>
      <c r="G30" s="12" t="s">
        <v>99</v>
      </c>
      <c r="H30" s="10" t="s">
        <v>94</v>
      </c>
      <c r="I30" s="13">
        <v>0.73</v>
      </c>
      <c r="J30" s="10" t="s">
        <v>29</v>
      </c>
      <c r="K30" s="10" t="s">
        <v>28</v>
      </c>
      <c r="L30" s="19" t="s">
        <v>29</v>
      </c>
      <c r="M30" s="19" t="s">
        <v>29</v>
      </c>
      <c r="N30" s="19" t="s">
        <v>29</v>
      </c>
      <c r="O30" s="13">
        <v>0</v>
      </c>
      <c r="P30" s="13">
        <v>0</v>
      </c>
    </row>
    <row r="31" spans="1:16" s="11" customFormat="1" ht="42" customHeight="1">
      <c r="A31" s="14">
        <v>26</v>
      </c>
      <c r="B31" s="14" t="s">
        <v>71</v>
      </c>
      <c r="C31" s="12" t="s">
        <v>72</v>
      </c>
      <c r="D31" s="12">
        <v>6</v>
      </c>
      <c r="E31" s="12" t="s">
        <v>24</v>
      </c>
      <c r="F31" s="15">
        <v>0.64</v>
      </c>
      <c r="G31" s="12" t="s">
        <v>100</v>
      </c>
      <c r="H31" s="10" t="s">
        <v>78</v>
      </c>
      <c r="I31" s="13">
        <v>0.27200000000000002</v>
      </c>
      <c r="J31" s="10" t="s">
        <v>29</v>
      </c>
      <c r="K31" s="10" t="s">
        <v>28</v>
      </c>
      <c r="L31" s="19" t="s">
        <v>29</v>
      </c>
      <c r="M31" s="19" t="s">
        <v>29</v>
      </c>
      <c r="N31" s="19" t="s">
        <v>29</v>
      </c>
      <c r="O31" s="13">
        <v>0</v>
      </c>
      <c r="P31" s="13">
        <v>0</v>
      </c>
    </row>
    <row r="32" spans="1:16" s="11" customFormat="1" ht="28.5" customHeight="1">
      <c r="A32" s="14">
        <v>26</v>
      </c>
      <c r="B32" s="14" t="s">
        <v>73</v>
      </c>
      <c r="C32" s="12" t="s">
        <v>74</v>
      </c>
      <c r="D32" s="12">
        <v>10</v>
      </c>
      <c r="E32" s="12" t="s">
        <v>25</v>
      </c>
      <c r="F32" s="15">
        <v>1.008</v>
      </c>
      <c r="G32" s="12" t="s">
        <v>100</v>
      </c>
      <c r="H32" s="10" t="s">
        <v>79</v>
      </c>
      <c r="I32" s="13">
        <v>0.48599999999999999</v>
      </c>
      <c r="J32" s="10" t="s">
        <v>29</v>
      </c>
      <c r="K32" s="10" t="s">
        <v>28</v>
      </c>
      <c r="L32" s="19" t="s">
        <v>29</v>
      </c>
      <c r="M32" s="19" t="s">
        <v>29</v>
      </c>
      <c r="N32" s="19" t="s">
        <v>29</v>
      </c>
      <c r="O32" s="13">
        <v>0</v>
      </c>
      <c r="P32" s="13">
        <v>0</v>
      </c>
    </row>
    <row r="33" spans="1:16" s="11" customFormat="1" ht="120">
      <c r="A33" s="14">
        <v>26</v>
      </c>
      <c r="B33" s="14" t="s">
        <v>75</v>
      </c>
      <c r="C33" s="12" t="s">
        <v>76</v>
      </c>
      <c r="D33" s="12">
        <v>6</v>
      </c>
      <c r="E33" s="12" t="s">
        <v>0</v>
      </c>
      <c r="F33" s="15">
        <v>4.2080000000000002</v>
      </c>
      <c r="G33" s="12" t="s">
        <v>99</v>
      </c>
      <c r="H33" s="10" t="s">
        <v>101</v>
      </c>
      <c r="I33" s="13">
        <v>0.20424</v>
      </c>
      <c r="J33" s="10" t="s">
        <v>29</v>
      </c>
      <c r="K33" s="10" t="s">
        <v>29</v>
      </c>
      <c r="L33" s="19" t="s">
        <v>29</v>
      </c>
      <c r="M33" s="19" t="s">
        <v>29</v>
      </c>
      <c r="N33" s="19" t="s">
        <v>29</v>
      </c>
      <c r="O33" s="13">
        <v>0</v>
      </c>
      <c r="P33" s="13">
        <v>0</v>
      </c>
    </row>
    <row r="34" spans="1:16" s="9" customFormat="1" ht="38.25">
      <c r="A34" s="14">
        <v>27</v>
      </c>
      <c r="B34" s="14" t="s">
        <v>102</v>
      </c>
      <c r="C34" s="14" t="s">
        <v>103</v>
      </c>
      <c r="D34" s="14">
        <v>6</v>
      </c>
      <c r="E34" s="14" t="s">
        <v>104</v>
      </c>
      <c r="F34" s="14"/>
      <c r="G34" s="14"/>
      <c r="H34" s="14" t="s">
        <v>105</v>
      </c>
      <c r="I34" s="14"/>
      <c r="J34" s="14"/>
      <c r="K34" s="14" t="s">
        <v>106</v>
      </c>
      <c r="L34" s="14" t="s">
        <v>29</v>
      </c>
      <c r="M34" s="14" t="s">
        <v>29</v>
      </c>
      <c r="N34" s="14" t="s">
        <v>29</v>
      </c>
      <c r="O34" s="14">
        <v>0</v>
      </c>
      <c r="P34" s="14">
        <v>0</v>
      </c>
    </row>
    <row r="35" spans="1:16" s="11" customFormat="1" ht="60">
      <c r="A35" s="22">
        <v>28</v>
      </c>
      <c r="B35" s="12" t="s">
        <v>108</v>
      </c>
      <c r="C35" s="12" t="s">
        <v>109</v>
      </c>
      <c r="D35" s="12">
        <v>10</v>
      </c>
      <c r="E35" s="12" t="s">
        <v>110</v>
      </c>
      <c r="F35" s="23">
        <f>0.16*0.8</f>
        <v>0.128</v>
      </c>
      <c r="G35" s="24"/>
      <c r="H35" s="10" t="s">
        <v>111</v>
      </c>
      <c r="I35" s="24">
        <v>1.4999999999999999E-2</v>
      </c>
      <c r="J35" s="10" t="s">
        <v>29</v>
      </c>
      <c r="K35" s="10" t="s">
        <v>29</v>
      </c>
      <c r="L35" s="10"/>
      <c r="M35" s="10"/>
      <c r="N35" s="10"/>
      <c r="O35" s="13">
        <v>0</v>
      </c>
      <c r="P35" s="13">
        <v>0</v>
      </c>
    </row>
    <row r="36" spans="1:16" s="11" customFormat="1">
      <c r="A36" s="54">
        <v>29</v>
      </c>
      <c r="B36" s="66" t="s">
        <v>112</v>
      </c>
      <c r="C36" s="12" t="s">
        <v>113</v>
      </c>
      <c r="D36" s="12">
        <v>10</v>
      </c>
      <c r="E36" s="12" t="s">
        <v>114</v>
      </c>
      <c r="F36" s="23">
        <f>0.63*0.8</f>
        <v>0.504</v>
      </c>
      <c r="G36" s="24"/>
      <c r="H36" s="10" t="s">
        <v>115</v>
      </c>
      <c r="I36" s="24">
        <v>0.32</v>
      </c>
      <c r="J36" s="10" t="s">
        <v>116</v>
      </c>
      <c r="K36" s="25" t="s">
        <v>116</v>
      </c>
      <c r="L36" s="10"/>
      <c r="M36" s="10"/>
      <c r="N36" s="10"/>
      <c r="O36" s="13">
        <v>0</v>
      </c>
      <c r="P36" s="13">
        <v>0</v>
      </c>
    </row>
    <row r="37" spans="1:16" s="11" customFormat="1">
      <c r="A37" s="55"/>
      <c r="B37" s="67"/>
      <c r="C37" s="12" t="s">
        <v>117</v>
      </c>
      <c r="D37" s="12">
        <v>10</v>
      </c>
      <c r="E37" s="12" t="s">
        <v>114</v>
      </c>
      <c r="F37" s="23">
        <f t="shared" ref="F37" si="0">0.63*0.8</f>
        <v>0.504</v>
      </c>
      <c r="G37" s="24"/>
      <c r="H37" s="10" t="s">
        <v>115</v>
      </c>
      <c r="I37" s="24">
        <v>0.504</v>
      </c>
      <c r="J37" s="10" t="s">
        <v>118</v>
      </c>
      <c r="K37" s="26" t="str">
        <f>J37</f>
        <v>59-ск/2018</v>
      </c>
      <c r="L37" s="10"/>
      <c r="M37" s="10"/>
      <c r="N37" s="10"/>
      <c r="O37" s="13">
        <v>0</v>
      </c>
      <c r="P37" s="13">
        <v>0</v>
      </c>
    </row>
    <row r="38" spans="1:16" s="11" customFormat="1">
      <c r="A38" s="56"/>
      <c r="B38" s="68"/>
      <c r="C38" s="12" t="s">
        <v>119</v>
      </c>
      <c r="D38" s="12">
        <v>10</v>
      </c>
      <c r="E38" s="12" t="s">
        <v>0</v>
      </c>
      <c r="F38" s="23">
        <f>0.4*0.8</f>
        <v>0.32000000000000006</v>
      </c>
      <c r="G38" s="27"/>
      <c r="H38" s="10" t="s">
        <v>115</v>
      </c>
      <c r="I38" s="28">
        <v>0.32</v>
      </c>
      <c r="J38" s="10" t="s">
        <v>120</v>
      </c>
      <c r="K38" s="26" t="str">
        <f>J38</f>
        <v>58-ск/2018</v>
      </c>
      <c r="L38" s="27"/>
      <c r="M38" s="27"/>
      <c r="N38" s="27"/>
      <c r="O38" s="13">
        <v>0</v>
      </c>
      <c r="P38" s="13">
        <v>0</v>
      </c>
    </row>
    <row r="39" spans="1:16" s="11" customFormat="1" ht="137.25" customHeight="1">
      <c r="A39" s="54">
        <v>30</v>
      </c>
      <c r="B39" s="66" t="s">
        <v>121</v>
      </c>
      <c r="C39" s="13" t="s">
        <v>45</v>
      </c>
      <c r="D39" s="12">
        <v>10</v>
      </c>
      <c r="E39" s="13" t="s">
        <v>50</v>
      </c>
      <c r="F39" s="29">
        <f>0.8*3</f>
        <v>2.4000000000000004</v>
      </c>
      <c r="G39" s="69"/>
      <c r="H39" s="66" t="s">
        <v>122</v>
      </c>
      <c r="I39" s="54">
        <v>9.9920000000000009</v>
      </c>
      <c r="J39" s="54" t="s">
        <v>29</v>
      </c>
      <c r="K39" s="54" t="str">
        <f t="shared" ref="K39:K49" si="1">J39</f>
        <v>-</v>
      </c>
      <c r="L39" s="24"/>
      <c r="M39" s="24"/>
      <c r="N39" s="24"/>
      <c r="O39" s="13">
        <v>0</v>
      </c>
      <c r="P39" s="13">
        <v>0</v>
      </c>
    </row>
    <row r="40" spans="1:16" s="11" customFormat="1" ht="111.75" customHeight="1">
      <c r="A40" s="55"/>
      <c r="B40" s="67"/>
      <c r="C40" s="13" t="s">
        <v>58</v>
      </c>
      <c r="D40" s="12">
        <v>10</v>
      </c>
      <c r="E40" s="13" t="s">
        <v>50</v>
      </c>
      <c r="F40" s="29">
        <f t="shared" ref="F40:F41" si="2">0.8*3</f>
        <v>2.4000000000000004</v>
      </c>
      <c r="G40" s="70"/>
      <c r="H40" s="67"/>
      <c r="I40" s="55"/>
      <c r="J40" s="55"/>
      <c r="K40" s="55"/>
      <c r="L40" s="24"/>
      <c r="M40" s="24"/>
      <c r="N40" s="24"/>
      <c r="O40" s="13">
        <v>0</v>
      </c>
      <c r="P40" s="13">
        <v>0</v>
      </c>
    </row>
    <row r="41" spans="1:16" s="11" customFormat="1" ht="150" customHeight="1">
      <c r="A41" s="55"/>
      <c r="B41" s="67"/>
      <c r="C41" s="13" t="s">
        <v>49</v>
      </c>
      <c r="D41" s="12">
        <v>10</v>
      </c>
      <c r="E41" s="13" t="s">
        <v>50</v>
      </c>
      <c r="F41" s="29">
        <f t="shared" si="2"/>
        <v>2.4000000000000004</v>
      </c>
      <c r="G41" s="70"/>
      <c r="H41" s="67"/>
      <c r="I41" s="55"/>
      <c r="J41" s="55"/>
      <c r="K41" s="55"/>
      <c r="L41" s="24"/>
      <c r="M41" s="24"/>
      <c r="N41" s="24"/>
      <c r="O41" s="13">
        <v>0</v>
      </c>
      <c r="P41" s="13">
        <v>0</v>
      </c>
    </row>
    <row r="42" spans="1:16" s="11" customFormat="1" ht="168.75" customHeight="1">
      <c r="A42" s="56"/>
      <c r="B42" s="68"/>
      <c r="C42" s="13" t="s">
        <v>123</v>
      </c>
      <c r="D42" s="12">
        <v>10</v>
      </c>
      <c r="E42" s="12" t="s">
        <v>124</v>
      </c>
      <c r="F42" s="23">
        <f>(2*0.63)*0.8</f>
        <v>1.008</v>
      </c>
      <c r="G42" s="71"/>
      <c r="H42" s="68"/>
      <c r="I42" s="56"/>
      <c r="J42" s="56"/>
      <c r="K42" s="56"/>
      <c r="L42" s="24"/>
      <c r="M42" s="24"/>
      <c r="N42" s="24"/>
      <c r="O42" s="13">
        <v>0</v>
      </c>
      <c r="P42" s="13">
        <v>0</v>
      </c>
    </row>
    <row r="43" spans="1:16" s="11" customFormat="1" ht="48.75" customHeight="1">
      <c r="A43" s="21">
        <v>31</v>
      </c>
      <c r="B43" s="12" t="s">
        <v>125</v>
      </c>
      <c r="C43" s="13" t="s">
        <v>126</v>
      </c>
      <c r="D43" s="12">
        <v>6</v>
      </c>
      <c r="E43" s="12" t="s">
        <v>110</v>
      </c>
      <c r="F43" s="23">
        <f>0.16*0.8</f>
        <v>0.128</v>
      </c>
      <c r="G43" s="24"/>
      <c r="H43" s="13" t="s">
        <v>127</v>
      </c>
      <c r="I43" s="13">
        <v>0.128</v>
      </c>
      <c r="J43" s="13" t="s">
        <v>128</v>
      </c>
      <c r="K43" s="13" t="str">
        <f t="shared" si="1"/>
        <v>36-ск/2018</v>
      </c>
      <c r="L43" s="24"/>
      <c r="M43" s="24"/>
      <c r="N43" s="24"/>
      <c r="O43" s="13">
        <v>0</v>
      </c>
      <c r="P43" s="13">
        <v>0</v>
      </c>
    </row>
    <row r="44" spans="1:16" s="11" customFormat="1" ht="40.5" customHeight="1">
      <c r="A44" s="54">
        <v>32</v>
      </c>
      <c r="B44" s="66" t="s">
        <v>129</v>
      </c>
      <c r="C44" s="54" t="s">
        <v>130</v>
      </c>
      <c r="D44" s="66">
        <v>6</v>
      </c>
      <c r="E44" s="66" t="s">
        <v>34</v>
      </c>
      <c r="F44" s="72">
        <f>0.25*0.8</f>
        <v>0.2</v>
      </c>
      <c r="G44" s="24"/>
      <c r="H44" s="13" t="s">
        <v>131</v>
      </c>
      <c r="I44" s="54">
        <v>0.2</v>
      </c>
      <c r="J44" s="13" t="s">
        <v>132</v>
      </c>
      <c r="K44" s="13" t="str">
        <f t="shared" si="1"/>
        <v>35-ск/2018</v>
      </c>
      <c r="L44" s="30"/>
      <c r="M44" s="30"/>
      <c r="N44" s="30"/>
      <c r="O44" s="13">
        <v>0</v>
      </c>
      <c r="P44" s="13">
        <v>0</v>
      </c>
    </row>
    <row r="45" spans="1:16" s="11" customFormat="1" ht="60">
      <c r="A45" s="55"/>
      <c r="B45" s="67"/>
      <c r="C45" s="55"/>
      <c r="D45" s="67"/>
      <c r="E45" s="67"/>
      <c r="F45" s="73"/>
      <c r="G45" s="24"/>
      <c r="H45" s="31" t="s">
        <v>133</v>
      </c>
      <c r="I45" s="55"/>
      <c r="J45" s="13" t="s">
        <v>134</v>
      </c>
      <c r="K45" s="13" t="str">
        <f t="shared" si="1"/>
        <v>2-ск/2019</v>
      </c>
      <c r="L45" s="30"/>
      <c r="M45" s="30"/>
      <c r="N45" s="30"/>
      <c r="O45" s="13"/>
      <c r="P45" s="13"/>
    </row>
    <row r="46" spans="1:16" s="11" customFormat="1" ht="30">
      <c r="A46" s="55"/>
      <c r="B46" s="67"/>
      <c r="C46" s="55"/>
      <c r="D46" s="67"/>
      <c r="E46" s="67"/>
      <c r="F46" s="73"/>
      <c r="G46" s="24"/>
      <c r="H46" s="12" t="s">
        <v>135</v>
      </c>
      <c r="I46" s="55"/>
      <c r="J46" s="13"/>
      <c r="K46" s="13"/>
      <c r="L46" s="30"/>
      <c r="M46" s="30"/>
      <c r="N46" s="30"/>
      <c r="O46" s="13"/>
      <c r="P46" s="13"/>
    </row>
    <row r="47" spans="1:16" s="11" customFormat="1" ht="42.75" customHeight="1">
      <c r="A47" s="56"/>
      <c r="B47" s="68"/>
      <c r="C47" s="56"/>
      <c r="D47" s="68"/>
      <c r="E47" s="68"/>
      <c r="F47" s="74"/>
      <c r="G47" s="24"/>
      <c r="H47" s="12" t="s">
        <v>136</v>
      </c>
      <c r="I47" s="56"/>
      <c r="J47" s="24"/>
      <c r="K47" s="26"/>
      <c r="L47" s="30"/>
      <c r="M47" s="30"/>
      <c r="N47" s="30"/>
      <c r="O47" s="13"/>
      <c r="P47" s="13"/>
    </row>
    <row r="48" spans="1:16" s="11" customFormat="1" ht="47.25" customHeight="1">
      <c r="A48" s="21">
        <v>33</v>
      </c>
      <c r="B48" s="12" t="s">
        <v>137</v>
      </c>
      <c r="C48" s="13" t="s">
        <v>138</v>
      </c>
      <c r="D48" s="12">
        <v>6</v>
      </c>
      <c r="E48" s="12" t="s">
        <v>124</v>
      </c>
      <c r="F48" s="23">
        <f>(2*0.63)*0.8</f>
        <v>1.008</v>
      </c>
      <c r="G48" s="24"/>
      <c r="H48" s="12" t="s">
        <v>139</v>
      </c>
      <c r="I48" s="13">
        <v>0.45</v>
      </c>
      <c r="J48" s="13" t="s">
        <v>140</v>
      </c>
      <c r="K48" s="13" t="str">
        <f t="shared" si="1"/>
        <v>79-ск/2018</v>
      </c>
      <c r="L48" s="13"/>
      <c r="M48" s="24"/>
      <c r="N48" s="24"/>
      <c r="O48" s="13">
        <v>0</v>
      </c>
      <c r="P48" s="13">
        <v>0</v>
      </c>
    </row>
    <row r="49" spans="1:16" s="11" customFormat="1" ht="52.5" customHeight="1">
      <c r="A49" s="21">
        <v>34</v>
      </c>
      <c r="B49" s="12" t="s">
        <v>141</v>
      </c>
      <c r="C49" s="13" t="s">
        <v>142</v>
      </c>
      <c r="D49" s="12">
        <v>10</v>
      </c>
      <c r="E49" s="12" t="s">
        <v>114</v>
      </c>
      <c r="F49" s="23">
        <f>(1*0.63)*0.8</f>
        <v>0.504</v>
      </c>
      <c r="G49" s="24"/>
      <c r="H49" s="13" t="s">
        <v>143</v>
      </c>
      <c r="I49" s="13">
        <v>0.504</v>
      </c>
      <c r="J49" s="13" t="s">
        <v>144</v>
      </c>
      <c r="K49" s="13" t="str">
        <f t="shared" si="1"/>
        <v>61-ск/2018</v>
      </c>
      <c r="L49" s="13"/>
      <c r="M49" s="24"/>
      <c r="N49" s="24"/>
      <c r="O49" s="13">
        <v>0</v>
      </c>
      <c r="P49" s="13">
        <v>0</v>
      </c>
    </row>
    <row r="50" spans="1:16" s="11" customFormat="1" ht="45">
      <c r="A50" s="21">
        <v>35</v>
      </c>
      <c r="B50" s="12" t="s">
        <v>145</v>
      </c>
      <c r="C50" s="13" t="s">
        <v>146</v>
      </c>
      <c r="D50" s="12">
        <v>10</v>
      </c>
      <c r="E50" s="12" t="s">
        <v>124</v>
      </c>
      <c r="F50" s="23">
        <f>(2*0.63)*0.8</f>
        <v>1.008</v>
      </c>
      <c r="G50" s="24"/>
      <c r="H50" s="13" t="s">
        <v>147</v>
      </c>
      <c r="I50" s="13">
        <v>1.008</v>
      </c>
      <c r="J50" s="13" t="s">
        <v>148</v>
      </c>
      <c r="K50" s="13" t="str">
        <f>J50</f>
        <v>57-ск/2019</v>
      </c>
      <c r="L50" s="13"/>
      <c r="M50" s="24"/>
      <c r="N50" s="24"/>
      <c r="O50" s="13">
        <v>0</v>
      </c>
      <c r="P50" s="13">
        <v>0</v>
      </c>
    </row>
    <row r="51" spans="1:16" s="11" customFormat="1" ht="60">
      <c r="A51" s="21">
        <v>36</v>
      </c>
      <c r="B51" s="12" t="s">
        <v>149</v>
      </c>
      <c r="C51" s="13" t="s">
        <v>49</v>
      </c>
      <c r="D51" s="12">
        <v>6</v>
      </c>
      <c r="E51" s="12" t="s">
        <v>150</v>
      </c>
      <c r="F51" s="23">
        <f>(2*1.25)*0.8</f>
        <v>2</v>
      </c>
      <c r="G51" s="12" t="s">
        <v>151</v>
      </c>
      <c r="H51" s="12" t="s">
        <v>152</v>
      </c>
      <c r="I51" s="13">
        <v>1.74</v>
      </c>
      <c r="J51" s="13" t="s">
        <v>153</v>
      </c>
      <c r="K51" s="13" t="str">
        <f>J51</f>
        <v>№ 5-ск/2019</v>
      </c>
      <c r="L51" s="12"/>
      <c r="M51" s="24"/>
      <c r="N51" s="24"/>
      <c r="O51" s="13">
        <v>0</v>
      </c>
      <c r="P51" s="13">
        <v>0</v>
      </c>
    </row>
    <row r="52" spans="1:16" s="11" customFormat="1" ht="36" customHeight="1">
      <c r="A52" s="21">
        <v>37</v>
      </c>
      <c r="B52" s="12" t="s">
        <v>154</v>
      </c>
      <c r="C52" s="13" t="s">
        <v>155</v>
      </c>
      <c r="D52" s="12">
        <v>6</v>
      </c>
      <c r="E52" s="12" t="s">
        <v>34</v>
      </c>
      <c r="F52" s="23">
        <f>0.25*0.8</f>
        <v>0.2</v>
      </c>
      <c r="G52" s="24"/>
      <c r="H52" s="13" t="s">
        <v>156</v>
      </c>
      <c r="I52" s="13">
        <f>0.03+0.009</f>
        <v>3.9E-2</v>
      </c>
      <c r="J52" s="13" t="s">
        <v>157</v>
      </c>
      <c r="K52" s="13" t="str">
        <f>J52</f>
        <v>77-ск/2018</v>
      </c>
      <c r="L52" s="13"/>
      <c r="M52" s="24"/>
      <c r="N52" s="24"/>
      <c r="O52" s="13">
        <v>0</v>
      </c>
      <c r="P52" s="13">
        <v>0</v>
      </c>
    </row>
    <row r="53" spans="1:16" s="11" customFormat="1" ht="48.75" customHeight="1">
      <c r="A53" s="21">
        <v>38</v>
      </c>
      <c r="B53" s="12" t="s">
        <v>158</v>
      </c>
      <c r="C53" s="13" t="s">
        <v>159</v>
      </c>
      <c r="D53" s="12">
        <v>6</v>
      </c>
      <c r="E53" s="12" t="s">
        <v>160</v>
      </c>
      <c r="F53" s="23">
        <f>(0.25*0.8)+(0.4*0.8)</f>
        <v>0.52</v>
      </c>
      <c r="G53" s="24"/>
      <c r="H53" s="13" t="s">
        <v>161</v>
      </c>
      <c r="I53" s="13">
        <v>0.65</v>
      </c>
      <c r="J53" s="13" t="s">
        <v>162</v>
      </c>
      <c r="K53" s="13" t="str">
        <f>J53</f>
        <v>№ 62-ск/2018</v>
      </c>
      <c r="L53" s="13"/>
      <c r="M53" s="24"/>
      <c r="N53" s="24"/>
      <c r="O53" s="13">
        <v>0</v>
      </c>
      <c r="P53" s="13">
        <v>0</v>
      </c>
    </row>
    <row r="54" spans="1:16" s="11" customFormat="1" ht="75">
      <c r="A54" s="21">
        <v>39</v>
      </c>
      <c r="B54" s="12" t="s">
        <v>163</v>
      </c>
      <c r="C54" s="12" t="s">
        <v>164</v>
      </c>
      <c r="D54" s="12">
        <v>6</v>
      </c>
      <c r="E54" s="12" t="s">
        <v>114</v>
      </c>
      <c r="F54" s="23">
        <f>(1*0.63)*0.8</f>
        <v>0.504</v>
      </c>
      <c r="G54" s="12" t="s">
        <v>165</v>
      </c>
      <c r="H54" s="12" t="s">
        <v>166</v>
      </c>
      <c r="I54" s="13">
        <v>0.55000000000000004</v>
      </c>
      <c r="J54" s="13" t="s">
        <v>167</v>
      </c>
      <c r="K54" s="13" t="str">
        <f>J54</f>
        <v>№ 9-ск/2019</v>
      </c>
      <c r="L54" s="12"/>
      <c r="M54" s="24"/>
      <c r="N54" s="24"/>
      <c r="O54" s="13">
        <v>0</v>
      </c>
      <c r="P54" s="13">
        <v>0</v>
      </c>
    </row>
    <row r="55" spans="1:16" s="11" customFormat="1" ht="45" customHeight="1">
      <c r="A55" s="54">
        <v>40</v>
      </c>
      <c r="B55" s="66" t="s">
        <v>168</v>
      </c>
      <c r="C55" s="54" t="s">
        <v>169</v>
      </c>
      <c r="D55" s="66">
        <v>6</v>
      </c>
      <c r="E55" s="66" t="s">
        <v>170</v>
      </c>
      <c r="F55" s="72">
        <f>0.1*0.8</f>
        <v>8.0000000000000016E-2</v>
      </c>
      <c r="G55" s="24"/>
      <c r="H55" s="13" t="s">
        <v>171</v>
      </c>
      <c r="I55" s="54">
        <v>0.08</v>
      </c>
      <c r="J55" s="13" t="s">
        <v>29</v>
      </c>
      <c r="K55" s="13" t="s">
        <v>29</v>
      </c>
      <c r="L55" s="13"/>
      <c r="M55" s="24"/>
      <c r="N55" s="24"/>
      <c r="O55" s="13">
        <v>0</v>
      </c>
      <c r="P55" s="13">
        <v>0</v>
      </c>
    </row>
    <row r="56" spans="1:16" s="11" customFormat="1" ht="45">
      <c r="A56" s="56"/>
      <c r="B56" s="68"/>
      <c r="C56" s="56"/>
      <c r="D56" s="68"/>
      <c r="E56" s="68"/>
      <c r="F56" s="74"/>
      <c r="G56" s="24"/>
      <c r="H56" s="12" t="s">
        <v>172</v>
      </c>
      <c r="I56" s="56"/>
      <c r="J56" s="13" t="s">
        <v>173</v>
      </c>
      <c r="K56" s="13" t="str">
        <f>J56</f>
        <v>№ 81-ск/2018</v>
      </c>
      <c r="L56" s="13"/>
      <c r="M56" s="24"/>
      <c r="N56" s="24"/>
      <c r="O56" s="13"/>
      <c r="P56" s="13"/>
    </row>
    <row r="57" spans="1:16" s="11" customFormat="1" ht="159" customHeight="1">
      <c r="A57" s="54">
        <v>41</v>
      </c>
      <c r="B57" s="75" t="s">
        <v>174</v>
      </c>
      <c r="C57" s="13" t="s">
        <v>47</v>
      </c>
      <c r="D57" s="12">
        <v>6</v>
      </c>
      <c r="E57" s="13" t="s">
        <v>175</v>
      </c>
      <c r="F57" s="23">
        <f>(1*0.8)+(1*0.8)</f>
        <v>1.6</v>
      </c>
      <c r="G57" s="69"/>
      <c r="H57" s="66" t="s">
        <v>176</v>
      </c>
      <c r="I57" s="54">
        <v>1.6719999999999999</v>
      </c>
      <c r="J57" s="54" t="s">
        <v>29</v>
      </c>
      <c r="K57" s="54" t="s">
        <v>29</v>
      </c>
      <c r="L57" s="13"/>
      <c r="M57" s="24"/>
      <c r="N57" s="24"/>
      <c r="O57" s="13">
        <v>0</v>
      </c>
      <c r="P57" s="13">
        <v>0</v>
      </c>
    </row>
    <row r="58" spans="1:16" s="11" customFormat="1" ht="279" customHeight="1">
      <c r="A58" s="56"/>
      <c r="B58" s="76"/>
      <c r="C58" s="13" t="s">
        <v>58</v>
      </c>
      <c r="D58" s="12">
        <v>6</v>
      </c>
      <c r="E58" s="13" t="s">
        <v>175</v>
      </c>
      <c r="F58" s="23">
        <f>(1*0.8)+(1*0.8)</f>
        <v>1.6</v>
      </c>
      <c r="G58" s="71"/>
      <c r="H58" s="68"/>
      <c r="I58" s="56"/>
      <c r="J58" s="56"/>
      <c r="K58" s="56"/>
      <c r="L58" s="13"/>
      <c r="M58" s="24"/>
      <c r="N58" s="24"/>
      <c r="O58" s="13">
        <v>0</v>
      </c>
      <c r="P58" s="13">
        <v>0</v>
      </c>
    </row>
    <row r="59" spans="1:16" s="11" customFormat="1" ht="57" customHeight="1">
      <c r="A59" s="54">
        <v>42</v>
      </c>
      <c r="B59" s="77" t="s">
        <v>177</v>
      </c>
      <c r="C59" s="78" t="s">
        <v>178</v>
      </c>
      <c r="D59" s="79">
        <v>10</v>
      </c>
      <c r="E59" s="77" t="s">
        <v>34</v>
      </c>
      <c r="F59" s="72">
        <f>0.25*0.8</f>
        <v>0.2</v>
      </c>
      <c r="G59" s="24"/>
      <c r="H59" s="12" t="s">
        <v>179</v>
      </c>
      <c r="I59" s="13">
        <v>1.2E-2</v>
      </c>
      <c r="J59" s="12" t="s">
        <v>180</v>
      </c>
      <c r="K59" s="12" t="str">
        <f>J59</f>
        <v>№ б.н от 04.10.2019</v>
      </c>
      <c r="L59" s="13"/>
      <c r="M59" s="24"/>
      <c r="N59" s="24"/>
      <c r="O59" s="13"/>
      <c r="P59" s="13"/>
    </row>
    <row r="60" spans="1:16" s="11" customFormat="1" ht="48.75" customHeight="1">
      <c r="A60" s="55"/>
      <c r="B60" s="77"/>
      <c r="C60" s="78"/>
      <c r="D60" s="79"/>
      <c r="E60" s="77"/>
      <c r="F60" s="73"/>
      <c r="G60" s="24"/>
      <c r="H60" s="12" t="s">
        <v>172</v>
      </c>
      <c r="I60" s="13">
        <v>5.0000000000000001E-3</v>
      </c>
      <c r="J60" s="12" t="s">
        <v>180</v>
      </c>
      <c r="K60" s="12" t="str">
        <f>J60</f>
        <v>№ б.н от 04.10.2019</v>
      </c>
      <c r="L60" s="13"/>
      <c r="M60" s="24"/>
      <c r="N60" s="24"/>
      <c r="O60" s="13"/>
      <c r="P60" s="13"/>
    </row>
    <row r="61" spans="1:16" s="11" customFormat="1" ht="49.5" customHeight="1">
      <c r="A61" s="56"/>
      <c r="B61" s="77"/>
      <c r="C61" s="78"/>
      <c r="D61" s="79"/>
      <c r="E61" s="77"/>
      <c r="F61" s="74"/>
      <c r="G61" s="24"/>
      <c r="H61" s="12" t="s">
        <v>181</v>
      </c>
      <c r="I61" s="13">
        <v>0.1</v>
      </c>
      <c r="J61" s="12" t="s">
        <v>180</v>
      </c>
      <c r="K61" s="12" t="str">
        <f>J61</f>
        <v>№ б.н от 04.10.2019</v>
      </c>
      <c r="L61" s="13"/>
      <c r="M61" s="24"/>
      <c r="N61" s="24"/>
      <c r="O61" s="13">
        <v>0</v>
      </c>
      <c r="P61" s="13">
        <v>0</v>
      </c>
    </row>
    <row r="62" spans="1:16" s="9" customFormat="1" ht="30">
      <c r="A62" s="32">
        <v>43</v>
      </c>
      <c r="B62" s="12" t="s">
        <v>182</v>
      </c>
      <c r="C62" s="12" t="s">
        <v>155</v>
      </c>
      <c r="D62" s="12">
        <v>6</v>
      </c>
      <c r="E62" s="12" t="s">
        <v>24</v>
      </c>
      <c r="F62" s="33">
        <f>(0.4*0.8)+(0.4*0.8)</f>
        <v>0.64000000000000012</v>
      </c>
      <c r="G62" s="12" t="s">
        <v>183</v>
      </c>
      <c r="H62" s="12" t="s">
        <v>184</v>
      </c>
      <c r="I62" s="12">
        <v>0.14899999999999999</v>
      </c>
      <c r="J62" s="12" t="s">
        <v>185</v>
      </c>
      <c r="K62" s="12" t="str">
        <f>J62</f>
        <v>№ 4-ск/2020</v>
      </c>
      <c r="L62" s="34"/>
      <c r="M62" s="34"/>
      <c r="N62" s="34"/>
      <c r="O62" s="34"/>
      <c r="P62" s="34"/>
    </row>
    <row r="63" spans="1:16" s="9" customFormat="1" ht="45">
      <c r="A63" s="32">
        <v>44</v>
      </c>
      <c r="B63" s="35" t="s">
        <v>177</v>
      </c>
      <c r="C63" s="32" t="s">
        <v>186</v>
      </c>
      <c r="D63" s="32">
        <v>10</v>
      </c>
      <c r="E63" s="32" t="s">
        <v>170</v>
      </c>
      <c r="F63" s="36">
        <f>0.1*0.8</f>
        <v>8.0000000000000016E-2</v>
      </c>
      <c r="G63" s="32"/>
      <c r="H63" s="12" t="s">
        <v>187</v>
      </c>
      <c r="I63" s="32">
        <v>7.0000000000000007E-2</v>
      </c>
      <c r="J63" s="12" t="s">
        <v>188</v>
      </c>
      <c r="K63" s="32" t="str">
        <f>J63</f>
        <v>№ 1-ск/2020</v>
      </c>
      <c r="L63" s="34"/>
      <c r="M63" s="34"/>
      <c r="N63" s="34"/>
      <c r="O63" s="34"/>
      <c r="P63" s="34"/>
    </row>
    <row r="64" spans="1:16" s="9" customFormat="1"/>
    <row r="65" s="9" customFormat="1"/>
    <row r="66" s="9" customFormat="1"/>
    <row r="67" s="9" customFormat="1"/>
    <row r="68" s="9" customFormat="1"/>
    <row r="69" s="9" customFormat="1"/>
  </sheetData>
  <mergeCells count="61">
    <mergeCell ref="J57:J58"/>
    <mergeCell ref="K57:K58"/>
    <mergeCell ref="A59:A61"/>
    <mergeCell ref="B59:B61"/>
    <mergeCell ref="C59:C61"/>
    <mergeCell ref="D59:D61"/>
    <mergeCell ref="E59:E61"/>
    <mergeCell ref="F59:F61"/>
    <mergeCell ref="F55:F56"/>
    <mergeCell ref="I55:I56"/>
    <mergeCell ref="A57:A58"/>
    <mergeCell ref="B57:B58"/>
    <mergeCell ref="G57:G58"/>
    <mergeCell ref="H57:H58"/>
    <mergeCell ref="I57:I58"/>
    <mergeCell ref="A55:A56"/>
    <mergeCell ref="B55:B56"/>
    <mergeCell ref="C55:C56"/>
    <mergeCell ref="D55:D56"/>
    <mergeCell ref="E55:E56"/>
    <mergeCell ref="H39:H42"/>
    <mergeCell ref="I39:I42"/>
    <mergeCell ref="J39:J42"/>
    <mergeCell ref="K39:K42"/>
    <mergeCell ref="A44:A47"/>
    <mergeCell ref="B44:B47"/>
    <mergeCell ref="C44:C47"/>
    <mergeCell ref="D44:D47"/>
    <mergeCell ref="E44:E47"/>
    <mergeCell ref="F44:F47"/>
    <mergeCell ref="I44:I47"/>
    <mergeCell ref="A36:A38"/>
    <mergeCell ref="B36:B38"/>
    <mergeCell ref="A39:A42"/>
    <mergeCell ref="B39:B42"/>
    <mergeCell ref="G39:G42"/>
    <mergeCell ref="H14:H17"/>
    <mergeCell ref="I14:I17"/>
    <mergeCell ref="G14:G17"/>
    <mergeCell ref="H18:H21"/>
    <mergeCell ref="G18:G21"/>
    <mergeCell ref="K24:K26"/>
    <mergeCell ref="J24:J26"/>
    <mergeCell ref="I19:I21"/>
    <mergeCell ref="G24:G26"/>
    <mergeCell ref="H24:H26"/>
    <mergeCell ref="I24:I26"/>
    <mergeCell ref="K18:K21"/>
    <mergeCell ref="B6:B8"/>
    <mergeCell ref="A5:P5"/>
    <mergeCell ref="P3:P4"/>
    <mergeCell ref="A2:P2"/>
    <mergeCell ref="A3:A4"/>
    <mergeCell ref="B3:B4"/>
    <mergeCell ref="C3:C4"/>
    <mergeCell ref="D3:D4"/>
    <mergeCell ref="E3:E4"/>
    <mergeCell ref="F3:F4"/>
    <mergeCell ref="G3:K3"/>
    <mergeCell ref="L3:N3"/>
    <mergeCell ref="O3:O4"/>
  </mergeCells>
  <pageMargins left="0.51181102362204722" right="0.31496062992125984" top="0.35433070866141736" bottom="0.35433070866141736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 35 кВ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Ефимов О.В.</dc:creator>
  <cp:lastModifiedBy>Илья</cp:lastModifiedBy>
  <cp:lastPrinted>2018-02-12T11:14:43Z</cp:lastPrinted>
  <dcterms:created xsi:type="dcterms:W3CDTF">2017-11-01T14:01:41Z</dcterms:created>
  <dcterms:modified xsi:type="dcterms:W3CDTF">2024-05-27T05:39:31Z</dcterms:modified>
</cp:coreProperties>
</file>